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060" activeTab="2"/>
  </bookViews>
  <sheets>
    <sheet name="Compte de résultat" sheetId="1" r:id="rId1"/>
    <sheet name="Bilan" sheetId="2" r:id="rId2"/>
    <sheet name="Répartition Cotisations" sheetId="3" r:id="rId3"/>
  </sheets>
  <definedNames>
    <definedName name="_xlnm.Print_Area" localSheetId="0">'Compte de résultat'!$A$1:$L$29</definedName>
  </definedNames>
  <calcPr calcMode="manual" fullCalcOnLoad="1"/>
</workbook>
</file>

<file path=xl/sharedStrings.xml><?xml version="1.0" encoding="utf-8"?>
<sst xmlns="http://schemas.openxmlformats.org/spreadsheetml/2006/main" count="78" uniqueCount="70">
  <si>
    <t xml:space="preserve">Compte de gestion </t>
  </si>
  <si>
    <t xml:space="preserve">Charges </t>
  </si>
  <si>
    <t>Achats</t>
  </si>
  <si>
    <t>Charges exterieurs</t>
  </si>
  <si>
    <t>autres charges exterieures</t>
  </si>
  <si>
    <t>Solidarité</t>
  </si>
  <si>
    <t>impots et taxes</t>
  </si>
  <si>
    <t>Charges de personnel</t>
  </si>
  <si>
    <t>Interets emprunts</t>
  </si>
  <si>
    <t>Dons</t>
  </si>
  <si>
    <t>Dotations aux amortissements</t>
  </si>
  <si>
    <t>Dotation aux provisions</t>
  </si>
  <si>
    <t xml:space="preserve">Chrges exceptionnelles </t>
  </si>
  <si>
    <t>Produits</t>
  </si>
  <si>
    <t>F&amp;E</t>
  </si>
  <si>
    <t>Cotisations nettes</t>
  </si>
  <si>
    <t>Vente Documentation</t>
  </si>
  <si>
    <t>Produits divers</t>
  </si>
  <si>
    <t>Reprise de provisions</t>
  </si>
  <si>
    <t>Total Charges</t>
  </si>
  <si>
    <t>Apel Nationale</t>
  </si>
  <si>
    <t>Reversements à déduire</t>
  </si>
  <si>
    <t>Imprévus</t>
  </si>
  <si>
    <t>Creances douteuses</t>
  </si>
  <si>
    <t>Congrès</t>
  </si>
  <si>
    <t>Produits financiers</t>
  </si>
  <si>
    <t>Résultat</t>
  </si>
  <si>
    <t>Immobilisations</t>
  </si>
  <si>
    <t>Site Internet</t>
  </si>
  <si>
    <t>Matériel de Bureau</t>
  </si>
  <si>
    <t>Total Immobilisations</t>
  </si>
  <si>
    <t>ACTIF CIRCULANT</t>
  </si>
  <si>
    <t>Produits à recevoir</t>
  </si>
  <si>
    <t>Cotisation à recevoir</t>
  </si>
  <si>
    <t>Charges constatées d'avance</t>
  </si>
  <si>
    <t>Total ACTIF</t>
  </si>
  <si>
    <t>Amortissements</t>
  </si>
  <si>
    <t>Disponibilités</t>
  </si>
  <si>
    <t>Prov actions à entreprendre</t>
  </si>
  <si>
    <t>Prov Congres</t>
  </si>
  <si>
    <t>Prov Colloques</t>
  </si>
  <si>
    <t>DETTES</t>
  </si>
  <si>
    <t>Charges Sociales</t>
  </si>
  <si>
    <t>Produits constatées d'avance</t>
  </si>
  <si>
    <t>Total Dettes</t>
  </si>
  <si>
    <t>Réserve générale</t>
  </si>
  <si>
    <t>Fond de solidarité</t>
  </si>
  <si>
    <t>Dettes fournisseurs</t>
  </si>
  <si>
    <t>prov depreciation créances douteues</t>
  </si>
  <si>
    <t>Total Actif Circulant</t>
  </si>
  <si>
    <t>Total PASSIF</t>
  </si>
  <si>
    <t>Total réserves</t>
  </si>
  <si>
    <t>Excédent ou insuffisance</t>
  </si>
  <si>
    <t>Réserves et Provisions</t>
  </si>
  <si>
    <t>Total Produits</t>
  </si>
  <si>
    <t>Total charges</t>
  </si>
  <si>
    <t>Part Apel Nationale</t>
  </si>
  <si>
    <t>Total</t>
  </si>
  <si>
    <t>Part Famille et Education</t>
  </si>
  <si>
    <t>Part Apel académique</t>
  </si>
  <si>
    <t>(13502 adh)</t>
  </si>
  <si>
    <t>(13400adh)</t>
  </si>
  <si>
    <t xml:space="preserve">Cotisations </t>
  </si>
  <si>
    <t xml:space="preserve">Livret A </t>
  </si>
  <si>
    <t>2021/2022</t>
  </si>
  <si>
    <t>2022/2023</t>
  </si>
  <si>
    <t>BILAN AU 31 Juillet 2023</t>
  </si>
  <si>
    <t>Part Apel Etablissement</t>
  </si>
  <si>
    <t>2022/23</t>
  </si>
  <si>
    <t>Part Apel départementale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</si>
</sst>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0" xfId="44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5" xfId="44" applyNumberFormat="1" applyFont="1" applyBorder="1" applyAlignment="1">
      <alignment/>
    </xf>
    <xf numFmtId="165" fontId="0" fillId="0" borderId="15" xfId="44" applyFont="1" applyBorder="1" applyAlignment="1">
      <alignment/>
    </xf>
    <xf numFmtId="165" fontId="0" fillId="0" borderId="16" xfId="44" applyNumberFormat="1" applyFont="1" applyBorder="1" applyAlignment="1">
      <alignment/>
    </xf>
    <xf numFmtId="165" fontId="35" fillId="0" borderId="15" xfId="44" applyNumberFormat="1" applyFont="1" applyBorder="1" applyAlignment="1">
      <alignment/>
    </xf>
    <xf numFmtId="165" fontId="35" fillId="0" borderId="15" xfId="44" applyFont="1" applyBorder="1" applyAlignment="1">
      <alignment/>
    </xf>
    <xf numFmtId="165" fontId="35" fillId="0" borderId="16" xfId="44" applyNumberFormat="1" applyFont="1" applyBorder="1" applyAlignment="1">
      <alignment/>
    </xf>
    <xf numFmtId="165" fontId="35" fillId="0" borderId="16" xfId="44" applyFont="1" applyBorder="1" applyAlignment="1">
      <alignment/>
    </xf>
    <xf numFmtId="165" fontId="35" fillId="0" borderId="0" xfId="44" applyNumberFormat="1" applyFont="1" applyBorder="1" applyAlignment="1">
      <alignment/>
    </xf>
    <xf numFmtId="165" fontId="35" fillId="0" borderId="0" xfId="44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2" xfId="0" applyFont="1" applyBorder="1" applyAlignment="1">
      <alignment/>
    </xf>
    <xf numFmtId="165" fontId="35" fillId="0" borderId="17" xfId="44" applyNumberFormat="1" applyFont="1" applyBorder="1" applyAlignment="1">
      <alignment/>
    </xf>
    <xf numFmtId="165" fontId="0" fillId="0" borderId="17" xfId="44" applyFont="1" applyBorder="1" applyAlignment="1">
      <alignment/>
    </xf>
    <xf numFmtId="0" fontId="35" fillId="0" borderId="17" xfId="0" applyFont="1" applyBorder="1" applyAlignment="1">
      <alignment/>
    </xf>
    <xf numFmtId="165" fontId="35" fillId="0" borderId="18" xfId="44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15" xfId="44" applyNumberFormat="1" applyFont="1" applyBorder="1" applyAlignment="1">
      <alignment/>
    </xf>
    <xf numFmtId="165" fontId="0" fillId="0" borderId="16" xfId="44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ill="1" applyBorder="1" applyAlignment="1">
      <alignment horizontal="left" indent="1"/>
    </xf>
    <xf numFmtId="165" fontId="0" fillId="0" borderId="15" xfId="44" applyNumberFormat="1" applyFont="1" applyBorder="1" applyAlignment="1">
      <alignment/>
    </xf>
    <xf numFmtId="0" fontId="35" fillId="33" borderId="18" xfId="0" applyFont="1" applyFill="1" applyBorder="1" applyAlignment="1">
      <alignment/>
    </xf>
    <xf numFmtId="165" fontId="39" fillId="0" borderId="0" xfId="44" applyNumberFormat="1" applyFont="1" applyBorder="1" applyAlignment="1">
      <alignment/>
    </xf>
    <xf numFmtId="165" fontId="0" fillId="0" borderId="16" xfId="44" applyFont="1" applyBorder="1" applyAlignment="1">
      <alignment/>
    </xf>
    <xf numFmtId="165" fontId="0" fillId="0" borderId="15" xfId="44" applyNumberFormat="1" applyFont="1" applyBorder="1" applyAlignment="1">
      <alignment/>
    </xf>
    <xf numFmtId="170" fontId="0" fillId="0" borderId="18" xfId="0" applyNumberFormat="1" applyBorder="1" applyAlignment="1">
      <alignment/>
    </xf>
    <xf numFmtId="170" fontId="35" fillId="33" borderId="18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D3" sqref="D3:E3"/>
    </sheetView>
  </sheetViews>
  <sheetFormatPr defaultColWidth="9.140625" defaultRowHeight="15"/>
  <cols>
    <col min="1" max="3" width="9.140625" style="0" customWidth="1"/>
    <col min="4" max="4" width="17.57421875" style="0" customWidth="1"/>
    <col min="5" max="5" width="16.57421875" style="0" customWidth="1"/>
    <col min="6" max="7" width="9.140625" style="0" customWidth="1"/>
    <col min="8" max="8" width="14.421875" style="0" customWidth="1"/>
    <col min="9" max="10" width="12.8515625" style="0" bestFit="1" customWidth="1"/>
  </cols>
  <sheetData>
    <row r="2" spans="1:10" ht="21">
      <c r="A2" s="10"/>
      <c r="B2" s="23"/>
      <c r="C2" s="23"/>
      <c r="D2" s="23"/>
      <c r="E2" s="22" t="s">
        <v>0</v>
      </c>
      <c r="F2" s="23"/>
      <c r="G2" s="23"/>
      <c r="H2" s="23"/>
      <c r="I2" s="23"/>
      <c r="J2" s="11"/>
    </row>
    <row r="3" spans="1:10" ht="14.25">
      <c r="A3" s="1"/>
      <c r="B3" s="2"/>
      <c r="C3" s="3"/>
      <c r="D3" s="24" t="s">
        <v>65</v>
      </c>
      <c r="E3" s="24" t="s">
        <v>64</v>
      </c>
      <c r="F3" s="2"/>
      <c r="G3" s="2"/>
      <c r="H3" s="2"/>
      <c r="I3" s="24" t="s">
        <v>65</v>
      </c>
      <c r="J3" s="24" t="s">
        <v>64</v>
      </c>
    </row>
    <row r="4" spans="1:10" ht="18">
      <c r="A4" s="4" t="s">
        <v>1</v>
      </c>
      <c r="B4" s="2"/>
      <c r="C4" s="3"/>
      <c r="D4" s="12"/>
      <c r="E4" s="12"/>
      <c r="F4" s="2"/>
      <c r="G4" s="5" t="s">
        <v>13</v>
      </c>
      <c r="H4" s="2"/>
      <c r="I4" s="12" t="s">
        <v>60</v>
      </c>
      <c r="J4" s="12" t="s">
        <v>61</v>
      </c>
    </row>
    <row r="5" spans="1:10" ht="14.25">
      <c r="A5" s="1" t="s">
        <v>2</v>
      </c>
      <c r="B5" s="2"/>
      <c r="C5" s="3"/>
      <c r="D5" s="16">
        <v>2200</v>
      </c>
      <c r="E5" s="17">
        <v>755</v>
      </c>
      <c r="F5" s="2"/>
      <c r="G5" s="2" t="s">
        <v>62</v>
      </c>
      <c r="H5" s="2"/>
      <c r="I5" s="16">
        <v>172825.6</v>
      </c>
      <c r="J5" s="16">
        <v>171520</v>
      </c>
    </row>
    <row r="6" spans="1:10" ht="14.25">
      <c r="A6" s="1" t="s">
        <v>3</v>
      </c>
      <c r="B6" s="2"/>
      <c r="C6" s="3"/>
      <c r="D6" s="16">
        <v>21500</v>
      </c>
      <c r="E6" s="17">
        <v>23600</v>
      </c>
      <c r="F6" s="2"/>
      <c r="G6" s="2" t="s">
        <v>21</v>
      </c>
      <c r="H6" s="2"/>
      <c r="I6" s="13"/>
      <c r="J6" s="13"/>
    </row>
    <row r="7" spans="1:10" ht="14.25">
      <c r="A7" s="1" t="s">
        <v>4</v>
      </c>
      <c r="B7" s="2"/>
      <c r="C7" s="3"/>
      <c r="D7" s="16">
        <v>35000</v>
      </c>
      <c r="E7" s="17">
        <v>43000</v>
      </c>
      <c r="F7" s="2"/>
      <c r="G7" s="8" t="s">
        <v>20</v>
      </c>
      <c r="H7" s="2"/>
      <c r="I7" s="13">
        <v>40500</v>
      </c>
      <c r="J7" s="13">
        <v>40200</v>
      </c>
    </row>
    <row r="8" spans="1:10" ht="14.25">
      <c r="A8" s="1" t="s">
        <v>5</v>
      </c>
      <c r="B8" s="2"/>
      <c r="C8" s="3"/>
      <c r="D8" s="16">
        <v>12000</v>
      </c>
      <c r="E8" s="17">
        <v>11000</v>
      </c>
      <c r="F8" s="2"/>
      <c r="G8" s="8" t="s">
        <v>14</v>
      </c>
      <c r="H8" s="2"/>
      <c r="I8" s="15">
        <f>13502*4.8</f>
        <v>64809.6</v>
      </c>
      <c r="J8" s="15">
        <f>13400*4.8</f>
        <v>64320</v>
      </c>
    </row>
    <row r="9" spans="1:10" ht="14.25">
      <c r="A9" s="1" t="s">
        <v>6</v>
      </c>
      <c r="B9" s="2"/>
      <c r="C9" s="3"/>
      <c r="D9" s="16">
        <v>250</v>
      </c>
      <c r="E9" s="17">
        <v>309</v>
      </c>
      <c r="F9" s="2"/>
      <c r="G9" s="2" t="s">
        <v>15</v>
      </c>
      <c r="H9" s="2"/>
      <c r="I9" s="16">
        <f>I5-I7-I8</f>
        <v>67516</v>
      </c>
      <c r="J9" s="16">
        <f>J5-J7-J8</f>
        <v>67000</v>
      </c>
    </row>
    <row r="10" spans="1:10" ht="14.25">
      <c r="A10" s="1" t="s">
        <v>7</v>
      </c>
      <c r="B10" s="2"/>
      <c r="C10" s="3"/>
      <c r="D10" s="16">
        <v>12000</v>
      </c>
      <c r="E10" s="17">
        <v>8000</v>
      </c>
      <c r="F10" s="2"/>
      <c r="G10" s="2"/>
      <c r="H10" s="2"/>
      <c r="I10" s="13"/>
      <c r="J10" s="13"/>
    </row>
    <row r="11" spans="1:10" ht="14.25">
      <c r="A11" s="1" t="s">
        <v>8</v>
      </c>
      <c r="B11" s="2"/>
      <c r="C11" s="3"/>
      <c r="D11" s="16"/>
      <c r="E11" s="17"/>
      <c r="F11" s="2"/>
      <c r="G11" s="2" t="s">
        <v>16</v>
      </c>
      <c r="H11" s="2"/>
      <c r="I11" s="16"/>
      <c r="J11" s="16"/>
    </row>
    <row r="12" spans="1:10" ht="14.25">
      <c r="A12" s="1" t="s">
        <v>9</v>
      </c>
      <c r="B12" s="2"/>
      <c r="C12" s="3"/>
      <c r="D12" s="16"/>
      <c r="E12" s="17">
        <v>200</v>
      </c>
      <c r="F12" s="2"/>
      <c r="G12" s="2"/>
      <c r="H12" s="2"/>
      <c r="I12" s="16"/>
      <c r="J12" s="16"/>
    </row>
    <row r="13" spans="1:10" ht="14.25">
      <c r="A13" s="1" t="s">
        <v>10</v>
      </c>
      <c r="B13" s="2"/>
      <c r="C13" s="3"/>
      <c r="D13" s="16">
        <v>1500</v>
      </c>
      <c r="E13" s="17">
        <v>1600</v>
      </c>
      <c r="F13" s="2"/>
      <c r="G13" s="2" t="s">
        <v>25</v>
      </c>
      <c r="H13" s="2"/>
      <c r="I13" s="16">
        <v>1200</v>
      </c>
      <c r="J13" s="16">
        <v>1000</v>
      </c>
    </row>
    <row r="14" spans="1:10" ht="14.25">
      <c r="A14" s="1" t="s">
        <v>11</v>
      </c>
      <c r="B14" s="2"/>
      <c r="C14" s="3"/>
      <c r="D14" s="16"/>
      <c r="E14" s="17"/>
      <c r="F14" s="2"/>
      <c r="G14" s="2" t="s">
        <v>17</v>
      </c>
      <c r="H14" s="2"/>
      <c r="I14" s="16"/>
      <c r="J14" s="16">
        <v>1762</v>
      </c>
    </row>
    <row r="15" spans="1:10" ht="14.25">
      <c r="A15" s="9" t="s">
        <v>24</v>
      </c>
      <c r="B15" s="2"/>
      <c r="C15" s="3"/>
      <c r="D15" s="13"/>
      <c r="E15" s="14">
        <v>12000</v>
      </c>
      <c r="F15" s="2"/>
      <c r="G15" s="2" t="s">
        <v>18</v>
      </c>
      <c r="H15" s="2"/>
      <c r="I15" s="16">
        <v>12000</v>
      </c>
      <c r="J15" s="16">
        <v>20000</v>
      </c>
    </row>
    <row r="16" spans="1:10" ht="14.25">
      <c r="A16" s="9" t="s">
        <v>5</v>
      </c>
      <c r="B16" s="2"/>
      <c r="C16" s="3"/>
      <c r="D16" s="13"/>
      <c r="E16" s="14">
        <v>10000</v>
      </c>
      <c r="F16" s="2"/>
      <c r="G16" s="2"/>
      <c r="H16" s="2"/>
      <c r="I16" s="13"/>
      <c r="J16" s="13"/>
    </row>
    <row r="17" spans="1:10" ht="14.25">
      <c r="A17" s="9" t="s">
        <v>23</v>
      </c>
      <c r="B17" s="2"/>
      <c r="C17" s="3"/>
      <c r="D17" s="13"/>
      <c r="E17" s="14">
        <v>0</v>
      </c>
      <c r="F17" s="2"/>
      <c r="G17" s="2"/>
      <c r="H17" s="2"/>
      <c r="I17" s="13"/>
      <c r="J17" s="13"/>
    </row>
    <row r="18" spans="1:10" ht="14.25">
      <c r="A18" s="9" t="s">
        <v>22</v>
      </c>
      <c r="B18" s="2"/>
      <c r="C18" s="3"/>
      <c r="D18" s="13"/>
      <c r="E18" s="14">
        <v>0</v>
      </c>
      <c r="F18" s="2"/>
      <c r="G18" s="2"/>
      <c r="H18" s="2"/>
      <c r="I18" s="13"/>
      <c r="J18" s="13"/>
    </row>
    <row r="19" spans="1:10" ht="14.25">
      <c r="A19" s="1" t="s">
        <v>12</v>
      </c>
      <c r="B19" s="2"/>
      <c r="C19" s="3"/>
      <c r="D19" s="18"/>
      <c r="E19" s="19"/>
      <c r="F19" s="2"/>
      <c r="G19" s="2"/>
      <c r="H19" s="2"/>
      <c r="I19" s="13"/>
      <c r="J19" s="13"/>
    </row>
    <row r="20" spans="1:10" ht="14.25">
      <c r="A20" s="1"/>
      <c r="B20" s="2"/>
      <c r="C20" s="3"/>
      <c r="D20" s="6"/>
      <c r="E20" s="7"/>
      <c r="F20" s="2"/>
      <c r="G20" s="2"/>
      <c r="H20" s="2"/>
      <c r="I20" s="13"/>
      <c r="J20" s="13"/>
    </row>
    <row r="21" spans="1:10" ht="14.25">
      <c r="A21" s="1" t="s">
        <v>19</v>
      </c>
      <c r="B21" s="2"/>
      <c r="C21" s="3"/>
      <c r="D21" s="20">
        <f>SUM(D5:D19)</f>
        <v>84450</v>
      </c>
      <c r="E21" s="21">
        <f>SUM(E5:E14)+E19</f>
        <v>88464</v>
      </c>
      <c r="F21" s="2"/>
      <c r="G21" s="2"/>
      <c r="H21" s="2"/>
      <c r="I21" s="13"/>
      <c r="J21" s="13"/>
    </row>
    <row r="22" spans="1:10" ht="14.25">
      <c r="A22" s="1"/>
      <c r="B22" s="2"/>
      <c r="C22" s="3"/>
      <c r="D22" s="20"/>
      <c r="E22" s="21"/>
      <c r="F22" s="2"/>
      <c r="G22" s="2"/>
      <c r="H22" s="2"/>
      <c r="I22" s="13"/>
      <c r="J22" s="13"/>
    </row>
    <row r="23" spans="1:10" ht="14.25">
      <c r="A23" s="1" t="s">
        <v>26</v>
      </c>
      <c r="B23" s="2"/>
      <c r="C23" s="3"/>
      <c r="D23" s="40">
        <f>I25-D21</f>
        <v>-3734</v>
      </c>
      <c r="E23" s="20">
        <f>J25-E21</f>
        <v>1298</v>
      </c>
      <c r="F23" s="2"/>
      <c r="G23" s="2"/>
      <c r="H23" s="2"/>
      <c r="I23" s="13"/>
      <c r="J23" s="13"/>
    </row>
    <row r="24" spans="1:10" ht="14.25">
      <c r="A24" s="1"/>
      <c r="B24" s="2"/>
      <c r="C24" s="3"/>
      <c r="D24" s="6"/>
      <c r="E24" s="7"/>
      <c r="F24" s="2"/>
      <c r="G24" s="2"/>
      <c r="H24" s="2"/>
      <c r="I24" s="13"/>
      <c r="J24" s="13"/>
    </row>
    <row r="25" spans="1:10" ht="14.25">
      <c r="A25" s="25" t="s">
        <v>55</v>
      </c>
      <c r="B25" s="23"/>
      <c r="C25" s="11"/>
      <c r="D25" s="26">
        <f>D21+D23</f>
        <v>80716</v>
      </c>
      <c r="E25" s="27">
        <f>E21+E23</f>
        <v>89762</v>
      </c>
      <c r="F25" s="23"/>
      <c r="G25" s="28" t="s">
        <v>54</v>
      </c>
      <c r="H25" s="23"/>
      <c r="I25" s="29">
        <f>I9+I11+I13+I14+I15</f>
        <v>80716</v>
      </c>
      <c r="J25" s="29">
        <f>J9+J11+J13+J14+J15</f>
        <v>89762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2" sqref="D2"/>
    </sheetView>
  </sheetViews>
  <sheetFormatPr defaultColWidth="9.140625" defaultRowHeight="15"/>
  <cols>
    <col min="1" max="3" width="9.140625" style="0" customWidth="1"/>
    <col min="4" max="4" width="14.00390625" style="0" customWidth="1"/>
    <col min="5" max="5" width="14.57421875" style="0" customWidth="1"/>
    <col min="6" max="7" width="9.140625" style="0" customWidth="1"/>
    <col min="8" max="8" width="18.00390625" style="0" customWidth="1"/>
    <col min="9" max="9" width="17.8515625" style="0" customWidth="1"/>
    <col min="10" max="10" width="16.8515625" style="0" customWidth="1"/>
  </cols>
  <sheetData>
    <row r="1" spans="1:10" ht="21">
      <c r="A1" s="10"/>
      <c r="B1" s="23"/>
      <c r="C1" s="23"/>
      <c r="D1" s="22" t="s">
        <v>66</v>
      </c>
      <c r="F1" s="23"/>
      <c r="G1" s="23"/>
      <c r="H1" s="23"/>
      <c r="I1" s="23"/>
      <c r="J1" s="11"/>
    </row>
    <row r="2" spans="1:10" ht="14.25">
      <c r="A2" s="1"/>
      <c r="B2" s="2"/>
      <c r="C2" s="3"/>
      <c r="D2" s="24" t="s">
        <v>65</v>
      </c>
      <c r="E2" s="24" t="s">
        <v>64</v>
      </c>
      <c r="F2" s="2"/>
      <c r="G2" s="2"/>
      <c r="H2" s="2"/>
      <c r="I2" s="24" t="s">
        <v>65</v>
      </c>
      <c r="J2" s="24" t="s">
        <v>64</v>
      </c>
    </row>
    <row r="3" spans="1:10" ht="18">
      <c r="A3" s="4" t="s">
        <v>27</v>
      </c>
      <c r="B3" s="2"/>
      <c r="C3" s="3"/>
      <c r="D3" s="12"/>
      <c r="E3" s="12"/>
      <c r="F3" s="2"/>
      <c r="G3" s="5" t="s">
        <v>53</v>
      </c>
      <c r="H3" s="2"/>
      <c r="I3" s="12"/>
      <c r="J3" s="12"/>
    </row>
    <row r="4" spans="1:10" ht="14.25">
      <c r="A4" s="1" t="s">
        <v>28</v>
      </c>
      <c r="B4" s="2"/>
      <c r="C4" s="3"/>
      <c r="D4" s="38">
        <v>21665</v>
      </c>
      <c r="E4" s="14">
        <v>19643</v>
      </c>
      <c r="F4" s="2"/>
      <c r="G4" s="2" t="s">
        <v>45</v>
      </c>
      <c r="H4" s="2"/>
      <c r="I4" s="33">
        <v>70298</v>
      </c>
      <c r="J4" s="38">
        <v>69000</v>
      </c>
    </row>
    <row r="5" spans="1:10" ht="14.25">
      <c r="A5" s="1"/>
      <c r="B5" s="2"/>
      <c r="C5" s="3"/>
      <c r="D5" s="38"/>
      <c r="E5" s="14">
        <v>0</v>
      </c>
      <c r="F5" s="2"/>
      <c r="G5" s="2" t="s">
        <v>46</v>
      </c>
      <c r="H5" s="2"/>
      <c r="I5" s="33">
        <v>10000</v>
      </c>
      <c r="J5" s="38">
        <v>10000</v>
      </c>
    </row>
    <row r="6" spans="1:10" ht="14.25">
      <c r="A6" s="1" t="s">
        <v>29</v>
      </c>
      <c r="B6" s="2"/>
      <c r="C6" s="3"/>
      <c r="D6" s="38">
        <v>12000</v>
      </c>
      <c r="E6" s="14">
        <v>11500</v>
      </c>
      <c r="F6" s="2"/>
      <c r="G6" s="8" t="s">
        <v>38</v>
      </c>
      <c r="H6" s="2"/>
      <c r="I6" s="33">
        <v>10000</v>
      </c>
      <c r="J6" s="42">
        <v>5000</v>
      </c>
    </row>
    <row r="7" spans="1:10" ht="14.25">
      <c r="A7" s="1" t="s">
        <v>36</v>
      </c>
      <c r="B7" s="2"/>
      <c r="C7" s="3"/>
      <c r="D7" s="38">
        <v>3000</v>
      </c>
      <c r="E7" s="14">
        <v>3000</v>
      </c>
      <c r="F7" s="2"/>
      <c r="G7" s="8"/>
      <c r="H7" s="2"/>
      <c r="I7" s="34"/>
      <c r="J7" s="34"/>
    </row>
    <row r="8" spans="1:10" ht="14.25">
      <c r="A8" s="1" t="s">
        <v>30</v>
      </c>
      <c r="B8" s="2"/>
      <c r="C8" s="3"/>
      <c r="D8" s="38">
        <f>D7+D6+D4</f>
        <v>36665</v>
      </c>
      <c r="E8" s="38">
        <f>E7+E6+E4</f>
        <v>34143</v>
      </c>
      <c r="F8" s="2"/>
      <c r="G8" s="8" t="s">
        <v>39</v>
      </c>
      <c r="H8" s="2"/>
      <c r="I8" s="33">
        <v>5000</v>
      </c>
      <c r="J8" s="16"/>
    </row>
    <row r="9" spans="1:10" ht="14.25">
      <c r="A9" s="1"/>
      <c r="B9" s="2"/>
      <c r="C9" s="3"/>
      <c r="D9" s="38"/>
      <c r="E9" s="14"/>
      <c r="F9" s="2"/>
      <c r="G9" s="37" t="s">
        <v>40</v>
      </c>
      <c r="H9" s="2"/>
      <c r="I9" s="33">
        <v>0</v>
      </c>
      <c r="J9" s="13">
        <v>2000</v>
      </c>
    </row>
    <row r="10" spans="1:10" ht="14.25">
      <c r="A10" s="31" t="s">
        <v>31</v>
      </c>
      <c r="B10" s="2"/>
      <c r="C10" s="3"/>
      <c r="D10" s="38"/>
      <c r="E10" s="14"/>
      <c r="F10" s="2"/>
      <c r="G10" s="2"/>
      <c r="H10" s="2"/>
      <c r="I10" s="33"/>
      <c r="J10" s="16"/>
    </row>
    <row r="11" spans="1:10" ht="14.25">
      <c r="A11" s="1" t="s">
        <v>20</v>
      </c>
      <c r="B11" s="2"/>
      <c r="C11" s="3"/>
      <c r="D11" s="16"/>
      <c r="E11" s="17">
        <v>0</v>
      </c>
      <c r="F11" s="2"/>
      <c r="G11" s="35" t="s">
        <v>51</v>
      </c>
      <c r="H11" s="36"/>
      <c r="I11" s="38">
        <f>I9+I8+I6+I5+I4</f>
        <v>95298</v>
      </c>
      <c r="J11" s="38">
        <f>J9+J8+J6+J5+J4</f>
        <v>86000</v>
      </c>
    </row>
    <row r="12" spans="1:10" ht="14.25">
      <c r="A12" s="1"/>
      <c r="B12" s="2"/>
      <c r="C12" s="3"/>
      <c r="D12" s="16"/>
      <c r="E12" s="17">
        <v>0</v>
      </c>
      <c r="F12" s="2"/>
      <c r="G12" s="36" t="s">
        <v>52</v>
      </c>
      <c r="H12" s="36"/>
      <c r="I12" s="16">
        <f>'Compte de résultat'!D23</f>
        <v>-3734</v>
      </c>
      <c r="J12" s="16">
        <f>'Compte de résultat'!E23</f>
        <v>1298</v>
      </c>
    </row>
    <row r="13" spans="1:10" ht="14.25">
      <c r="A13" s="1" t="s">
        <v>32</v>
      </c>
      <c r="B13" s="2"/>
      <c r="C13" s="3"/>
      <c r="D13" s="38">
        <v>1339</v>
      </c>
      <c r="E13" s="17">
        <v>0</v>
      </c>
      <c r="F13" s="2"/>
      <c r="G13" s="2"/>
      <c r="H13" s="2"/>
      <c r="I13" s="16"/>
      <c r="J13" s="16"/>
    </row>
    <row r="14" spans="1:10" ht="14.25">
      <c r="A14" s="9" t="s">
        <v>33</v>
      </c>
      <c r="B14" s="2"/>
      <c r="C14" s="3"/>
      <c r="D14" s="13">
        <v>14285</v>
      </c>
      <c r="E14" s="14">
        <v>2387</v>
      </c>
      <c r="F14" s="2"/>
      <c r="G14" s="35" t="s">
        <v>41</v>
      </c>
      <c r="H14" s="2"/>
      <c r="I14" s="16"/>
      <c r="J14" s="16"/>
    </row>
    <row r="15" spans="1:10" ht="14.25">
      <c r="A15" s="9" t="s">
        <v>48</v>
      </c>
      <c r="B15" s="2"/>
      <c r="C15" s="3"/>
      <c r="D15" s="13">
        <v>2380</v>
      </c>
      <c r="E15" s="14">
        <v>0</v>
      </c>
      <c r="F15" s="2"/>
      <c r="G15" s="32" t="s">
        <v>47</v>
      </c>
      <c r="H15" s="2"/>
      <c r="I15" s="13">
        <v>11476</v>
      </c>
      <c r="J15" s="13">
        <v>7000</v>
      </c>
    </row>
    <row r="16" spans="1:10" ht="14.25">
      <c r="A16" s="9" t="s">
        <v>34</v>
      </c>
      <c r="B16" s="2"/>
      <c r="C16" s="3"/>
      <c r="D16" s="13">
        <v>5931</v>
      </c>
      <c r="E16" s="14">
        <v>2768</v>
      </c>
      <c r="F16" s="2"/>
      <c r="G16" s="32" t="s">
        <v>42</v>
      </c>
      <c r="H16" s="2"/>
      <c r="I16" s="13"/>
      <c r="J16" s="13"/>
    </row>
    <row r="17" spans="1:10" ht="14.25">
      <c r="A17" s="30" t="s">
        <v>37</v>
      </c>
      <c r="B17" s="2"/>
      <c r="C17" s="3"/>
      <c r="D17" s="13">
        <v>33700</v>
      </c>
      <c r="E17" s="14">
        <v>42000</v>
      </c>
      <c r="F17" s="2"/>
      <c r="H17" s="2"/>
      <c r="I17" s="13">
        <v>2500</v>
      </c>
      <c r="J17" s="13">
        <v>3000</v>
      </c>
    </row>
    <row r="18" spans="1:10" ht="14.25">
      <c r="A18" s="1" t="s">
        <v>63</v>
      </c>
      <c r="B18" s="2"/>
      <c r="C18" s="3"/>
      <c r="D18" s="34">
        <v>16000</v>
      </c>
      <c r="E18" s="41">
        <v>16000</v>
      </c>
      <c r="F18" s="2"/>
      <c r="G18" s="32" t="s">
        <v>43</v>
      </c>
      <c r="H18" s="2"/>
      <c r="I18" s="13"/>
      <c r="J18" s="13"/>
    </row>
    <row r="19" spans="1:10" ht="14.25">
      <c r="A19" s="1"/>
      <c r="B19" s="2"/>
      <c r="C19" s="3"/>
      <c r="D19" s="6"/>
      <c r="E19" s="7"/>
      <c r="F19" s="2"/>
      <c r="G19" s="35" t="s">
        <v>44</v>
      </c>
      <c r="H19" s="36"/>
      <c r="I19" s="16">
        <f>I15+I17</f>
        <v>13976</v>
      </c>
      <c r="J19" s="16">
        <f>J15+J17</f>
        <v>10000</v>
      </c>
    </row>
    <row r="20" spans="1:10" ht="14.25">
      <c r="A20" s="31" t="s">
        <v>49</v>
      </c>
      <c r="B20" s="2"/>
      <c r="C20" s="3"/>
      <c r="D20" s="20">
        <f>D11+D12+D13+D14-D15+D16+D17+D18</f>
        <v>68875</v>
      </c>
      <c r="E20" s="20">
        <f>E11+E12+E13+E14-E15+E16+E17+E18</f>
        <v>63155</v>
      </c>
      <c r="F20" s="2"/>
      <c r="G20" s="2"/>
      <c r="H20" s="2"/>
      <c r="I20" s="13"/>
      <c r="J20" s="13"/>
    </row>
    <row r="21" spans="1:10" ht="14.25">
      <c r="A21" s="1"/>
      <c r="B21" s="2"/>
      <c r="C21" s="3"/>
      <c r="D21" s="20"/>
      <c r="E21" s="21"/>
      <c r="F21" s="2"/>
      <c r="G21" s="2"/>
      <c r="H21" s="2"/>
      <c r="I21" s="13"/>
      <c r="J21" s="13"/>
    </row>
    <row r="22" spans="1:10" ht="14.25">
      <c r="A22" s="1"/>
      <c r="B22" s="2"/>
      <c r="C22" s="3"/>
      <c r="D22" s="20"/>
      <c r="E22" s="20"/>
      <c r="F22" s="2"/>
      <c r="G22" s="2"/>
      <c r="H22" s="2"/>
      <c r="I22" s="13"/>
      <c r="J22" s="13"/>
    </row>
    <row r="23" spans="1:10" ht="14.25">
      <c r="A23" s="1"/>
      <c r="B23" s="2"/>
      <c r="C23" s="3"/>
      <c r="D23" s="6"/>
      <c r="E23" s="7"/>
      <c r="F23" s="2"/>
      <c r="G23" s="2"/>
      <c r="H23" s="2"/>
      <c r="I23" s="13"/>
      <c r="J23" s="13"/>
    </row>
    <row r="24" spans="1:10" ht="14.25">
      <c r="A24" s="25" t="s">
        <v>35</v>
      </c>
      <c r="B24" s="23"/>
      <c r="C24" s="11"/>
      <c r="D24" s="26">
        <f>D8+D20</f>
        <v>105540</v>
      </c>
      <c r="E24" s="26">
        <f>E8+E20</f>
        <v>97298</v>
      </c>
      <c r="F24" s="23"/>
      <c r="G24" s="28" t="s">
        <v>50</v>
      </c>
      <c r="H24" s="23"/>
      <c r="I24" s="29">
        <f>I11+I19+I12</f>
        <v>105540</v>
      </c>
      <c r="J24" s="29">
        <f>J11+J19+J12</f>
        <v>97298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3.140625" style="0" customWidth="1"/>
    <col min="2" max="2" width="12.421875" style="0" customWidth="1"/>
  </cols>
  <sheetData>
    <row r="2" spans="1:2" ht="14.25">
      <c r="A2" s="24"/>
      <c r="B2" s="24" t="s">
        <v>68</v>
      </c>
    </row>
    <row r="3" spans="1:2" ht="14.25">
      <c r="A3" s="24" t="s">
        <v>56</v>
      </c>
      <c r="B3" s="43">
        <v>3</v>
      </c>
    </row>
    <row r="4" spans="1:2" ht="14.25">
      <c r="A4" s="24" t="s">
        <v>59</v>
      </c>
      <c r="B4" s="43">
        <v>1.49</v>
      </c>
    </row>
    <row r="5" spans="1:2" ht="14.25">
      <c r="A5" s="24" t="s">
        <v>69</v>
      </c>
      <c r="B5" s="43">
        <v>4.21</v>
      </c>
    </row>
    <row r="6" spans="1:2" ht="14.25">
      <c r="A6" s="24" t="s">
        <v>58</v>
      </c>
      <c r="B6" s="43">
        <v>4.8</v>
      </c>
    </row>
    <row r="7" spans="1:2" ht="14.25">
      <c r="A7" s="24" t="s">
        <v>67</v>
      </c>
      <c r="B7" s="43"/>
    </row>
    <row r="8" spans="1:2" ht="14.25">
      <c r="A8" s="39" t="s">
        <v>57</v>
      </c>
      <c r="B8" s="44">
        <f>SUM(B3:B7)</f>
        <v>13.5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GDEMARQU</dc:creator>
  <cp:keywords/>
  <dc:description/>
  <cp:lastModifiedBy>Aurore de Jacquelot</cp:lastModifiedBy>
  <cp:lastPrinted>2016-03-10T18:57:50Z</cp:lastPrinted>
  <dcterms:created xsi:type="dcterms:W3CDTF">2016-02-24T15:52:49Z</dcterms:created>
  <dcterms:modified xsi:type="dcterms:W3CDTF">2023-02-13T15:06:42Z</dcterms:modified>
  <cp:category/>
  <cp:version/>
  <cp:contentType/>
  <cp:contentStatus/>
</cp:coreProperties>
</file>